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9405"/>
  </bookViews>
  <sheets>
    <sheet name="H1D params and results" sheetId="1" r:id="rId1"/>
  </sheet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/>
  <c r="M29"/>
  <c r="L29"/>
  <c r="K29"/>
  <c r="J29"/>
  <c r="N28"/>
  <c r="M28"/>
  <c r="L28"/>
  <c r="K28"/>
  <c r="J28"/>
  <c r="H27"/>
  <c r="N26"/>
  <c r="M26"/>
  <c r="L26"/>
  <c r="K26"/>
  <c r="J26"/>
  <c r="E29" l="1"/>
  <c r="D29"/>
  <c r="C29"/>
  <c r="E28"/>
  <c r="D28"/>
  <c r="C28"/>
  <c r="B29"/>
  <c r="B28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26"/>
  <c r="D26"/>
  <c r="C26"/>
  <c r="B26"/>
  <c r="G27" l="1"/>
  <c r="F27"/>
</calcChain>
</file>

<file path=xl/sharedStrings.xml><?xml version="1.0" encoding="utf-8"?>
<sst xmlns="http://schemas.openxmlformats.org/spreadsheetml/2006/main" count="31" uniqueCount="31">
  <si>
    <t>Ksat</t>
  </si>
  <si>
    <t>Infiltration</t>
  </si>
  <si>
    <t>1/cm</t>
  </si>
  <si>
    <t>cm/d</t>
  </si>
  <si>
    <t>mm/yr</t>
  </si>
  <si>
    <t>20 Hydrus runs</t>
  </si>
  <si>
    <t>vanG n</t>
  </si>
  <si>
    <t>vanG alpha</t>
  </si>
  <si>
    <t>Mean</t>
  </si>
  <si>
    <t>Log mean</t>
  </si>
  <si>
    <t>log alpha</t>
  </si>
  <si>
    <t>log Ksat</t>
  </si>
  <si>
    <t>log Infil</t>
  </si>
  <si>
    <t>Max</t>
  </si>
  <si>
    <t>Min</t>
  </si>
  <si>
    <t>Replicate</t>
  </si>
  <si>
    <t>Top 2 surface layers</t>
  </si>
  <si>
    <t>Rn barriers</t>
  </si>
  <si>
    <t>Surface</t>
  </si>
  <si>
    <t>Evap Zone</t>
  </si>
  <si>
    <t>Frost Prot.</t>
  </si>
  <si>
    <t>Radon 1</t>
  </si>
  <si>
    <t>Radon 2</t>
  </si>
  <si>
    <t>Avg. Vol. water content (900-1000 yrs)</t>
  </si>
  <si>
    <t>Figure 4.</t>
  </si>
  <si>
    <t>Figure 5.</t>
  </si>
  <si>
    <t>Figure 3.</t>
  </si>
  <si>
    <t>Figure 2.</t>
  </si>
  <si>
    <t>Figure 1.</t>
  </si>
  <si>
    <t>end</t>
  </si>
  <si>
    <t>Figure 6.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</si>
</sst>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0" xfId="0" applyFont="1" applyFill="1" applyBorder="1"/>
    <xf numFmtId="0" fontId="0" fillId="0" borderId="1" xfId="0" applyBorder="1"/>
    <xf numFmtId="0" fontId="0" fillId="0" borderId="2" xfId="0" applyBorder="1"/>
    <xf numFmtId="165" fontId="0" fillId="0" borderId="3" xfId="0" applyNumberFormat="1" applyBorder="1"/>
    <xf numFmtId="0" fontId="0" fillId="0" borderId="3" xfId="0" applyBorder="1"/>
    <xf numFmtId="0" fontId="0" fillId="0" borderId="5" xfId="0" applyBorder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6" xfId="0" applyBorder="1"/>
    <xf numFmtId="0" fontId="0" fillId="0" borderId="7" xfId="0" applyBorder="1"/>
    <xf numFmtId="165" fontId="0" fillId="0" borderId="1" xfId="0" applyNumberFormat="1" applyBorder="1"/>
    <xf numFmtId="165" fontId="0" fillId="0" borderId="4" xfId="0" applyNumberFormat="1" applyBorder="1"/>
    <xf numFmtId="165" fontId="0" fillId="0" borderId="6" xfId="0" applyNumberFormat="1" applyBorder="1"/>
    <xf numFmtId="165" fontId="0" fillId="0" borderId="8" xfId="0" applyNumberFormat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'H1D params and results'!$G$5:$G$24</c:f>
              <c:numCache>
                <c:formatCode>General</c:formatCode>
                <c:ptCount val="20"/>
                <c:pt idx="0">
                  <c:v>0.15260513132723261</c:v>
                </c:pt>
                <c:pt idx="1">
                  <c:v>-2.0572636631905481E-2</c:v>
                </c:pt>
                <c:pt idx="2">
                  <c:v>0.45709160246858693</c:v>
                </c:pt>
                <c:pt idx="3">
                  <c:v>-0.20581777357582132</c:v>
                </c:pt>
                <c:pt idx="4">
                  <c:v>0.28995955942100055</c:v>
                </c:pt>
                <c:pt idx="5">
                  <c:v>-0.25538704660130573</c:v>
                </c:pt>
                <c:pt idx="6">
                  <c:v>1.0088960785191787</c:v>
                </c:pt>
                <c:pt idx="7">
                  <c:v>0.2709070378346628</c:v>
                </c:pt>
                <c:pt idx="8">
                  <c:v>0.10725660180735629</c:v>
                </c:pt>
                <c:pt idx="9">
                  <c:v>0.37182038917028754</c:v>
                </c:pt>
                <c:pt idx="10">
                  <c:v>0.52512259769887426</c:v>
                </c:pt>
                <c:pt idx="11">
                  <c:v>0.34474067283180482</c:v>
                </c:pt>
                <c:pt idx="12">
                  <c:v>0.13278275189791366</c:v>
                </c:pt>
                <c:pt idx="13">
                  <c:v>-0.22671977570707377</c:v>
                </c:pt>
                <c:pt idx="14">
                  <c:v>-0.74976521989326295</c:v>
                </c:pt>
                <c:pt idx="15">
                  <c:v>0.86098343448716796</c:v>
                </c:pt>
                <c:pt idx="16">
                  <c:v>-0.33565704572394656</c:v>
                </c:pt>
                <c:pt idx="17">
                  <c:v>0.54184805730585439</c:v>
                </c:pt>
                <c:pt idx="18">
                  <c:v>0.37998085418798466</c:v>
                </c:pt>
                <c:pt idx="19">
                  <c:v>-0.79246918862994764</c:v>
                </c:pt>
              </c:numCache>
            </c:numRef>
          </c:xVal>
          <c:yVal>
            <c:numRef>
              <c:f>'H1D params and results'!$H$5:$H$24</c:f>
              <c:numCache>
                <c:formatCode>General</c:formatCode>
                <c:ptCount val="20"/>
                <c:pt idx="0">
                  <c:v>-2.0706465137139682</c:v>
                </c:pt>
                <c:pt idx="1">
                  <c:v>-2.0465840604856491</c:v>
                </c:pt>
                <c:pt idx="2">
                  <c:v>-2.1350439723294627</c:v>
                </c:pt>
                <c:pt idx="3">
                  <c:v>-2.8181649193208678E-2</c:v>
                </c:pt>
                <c:pt idx="4">
                  <c:v>0.46698279831076195</c:v>
                </c:pt>
                <c:pt idx="5">
                  <c:v>-1.9435550884408985</c:v>
                </c:pt>
                <c:pt idx="6">
                  <c:v>-1.8015645796264441</c:v>
                </c:pt>
                <c:pt idx="7">
                  <c:v>-2.0982983527329813</c:v>
                </c:pt>
                <c:pt idx="8">
                  <c:v>-1.351276596242722</c:v>
                </c:pt>
                <c:pt idx="9">
                  <c:v>-2.0808029535929347</c:v>
                </c:pt>
                <c:pt idx="10">
                  <c:v>-3.0781944128447862E-2</c:v>
                </c:pt>
                <c:pt idx="11">
                  <c:v>-0.23125712956911329</c:v>
                </c:pt>
                <c:pt idx="12">
                  <c:v>-2.0509726813623606</c:v>
                </c:pt>
                <c:pt idx="13">
                  <c:v>-0.43662859137403898</c:v>
                </c:pt>
                <c:pt idx="14">
                  <c:v>-1.1478100682632393</c:v>
                </c:pt>
                <c:pt idx="15">
                  <c:v>-0.32250041974240706</c:v>
                </c:pt>
                <c:pt idx="16">
                  <c:v>-0.19965054989605491</c:v>
                </c:pt>
                <c:pt idx="17">
                  <c:v>-2.1380981302049773</c:v>
                </c:pt>
                <c:pt idx="18">
                  <c:v>-0.793928374675684</c:v>
                </c:pt>
                <c:pt idx="19">
                  <c:v>8.5347234800931232E-2</c:v>
                </c:pt>
              </c:numCache>
            </c:numRef>
          </c:yVal>
        </c:ser>
        <c:dLbls/>
        <c:axId val="230357632"/>
        <c:axId val="260064000"/>
      </c:scatterChart>
      <c:valAx>
        <c:axId val="23035763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(Ksat [cm/day])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064000"/>
        <c:crossesAt val="-2.5"/>
        <c:crossBetween val="midCat"/>
        <c:majorUnit val="0.25"/>
      </c:valAx>
      <c:valAx>
        <c:axId val="260064000"/>
        <c:scaling>
          <c:orientation val="minMax"/>
          <c:max val="0.5"/>
          <c:min val="-2.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(Infiltration [log mm/yr])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357632"/>
        <c:crossesAt val="-1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'H1D params and results'!$F$5:$F$24</c:f>
              <c:numCache>
                <c:formatCode>General</c:formatCode>
                <c:ptCount val="20"/>
                <c:pt idx="0">
                  <c:v>-2.2822671415295579</c:v>
                </c:pt>
                <c:pt idx="1">
                  <c:v>-2.0765266059191578</c:v>
                </c:pt>
                <c:pt idx="2">
                  <c:v>-2.6887478335368487</c:v>
                </c:pt>
                <c:pt idx="3">
                  <c:v>-1.5390888813687433</c:v>
                </c:pt>
                <c:pt idx="4">
                  <c:v>-1.3136325427122058</c:v>
                </c:pt>
                <c:pt idx="5">
                  <c:v>-2.7250520680572428</c:v>
                </c:pt>
                <c:pt idx="6">
                  <c:v>-1.8205280250582558</c:v>
                </c:pt>
                <c:pt idx="7">
                  <c:v>-2.3309825044209433</c:v>
                </c:pt>
                <c:pt idx="8">
                  <c:v>-2.0089292146904882</c:v>
                </c:pt>
                <c:pt idx="9">
                  <c:v>-2.0015958744177667</c:v>
                </c:pt>
                <c:pt idx="10">
                  <c:v>-1.2360475584527124</c:v>
                </c:pt>
                <c:pt idx="11">
                  <c:v>-1.3664235691231619</c:v>
                </c:pt>
                <c:pt idx="12">
                  <c:v>-1.8549436842625247</c:v>
                </c:pt>
                <c:pt idx="13">
                  <c:v>-1.420400780858798</c:v>
                </c:pt>
                <c:pt idx="14">
                  <c:v>-1.4826344093198824</c:v>
                </c:pt>
                <c:pt idx="15">
                  <c:v>-1.6757656514385704</c:v>
                </c:pt>
                <c:pt idx="16">
                  <c:v>-1.3102809018246075</c:v>
                </c:pt>
                <c:pt idx="17">
                  <c:v>-2.3895600752789776</c:v>
                </c:pt>
                <c:pt idx="18">
                  <c:v>-1.366094286163158</c:v>
                </c:pt>
                <c:pt idx="19">
                  <c:v>-0.51984904210784522</c:v>
                </c:pt>
              </c:numCache>
            </c:numRef>
          </c:xVal>
          <c:yVal>
            <c:numRef>
              <c:f>'H1D params and results'!$H$5:$H$24</c:f>
              <c:numCache>
                <c:formatCode>General</c:formatCode>
                <c:ptCount val="20"/>
                <c:pt idx="0">
                  <c:v>-2.0706465137139682</c:v>
                </c:pt>
                <c:pt idx="1">
                  <c:v>-2.0465840604856491</c:v>
                </c:pt>
                <c:pt idx="2">
                  <c:v>-2.1350439723294627</c:v>
                </c:pt>
                <c:pt idx="3">
                  <c:v>-2.8181649193208678E-2</c:v>
                </c:pt>
                <c:pt idx="4">
                  <c:v>0.46698279831076195</c:v>
                </c:pt>
                <c:pt idx="5">
                  <c:v>-1.9435550884408985</c:v>
                </c:pt>
                <c:pt idx="6">
                  <c:v>-1.8015645796264441</c:v>
                </c:pt>
                <c:pt idx="7">
                  <c:v>-2.0982983527329813</c:v>
                </c:pt>
                <c:pt idx="8">
                  <c:v>-1.351276596242722</c:v>
                </c:pt>
                <c:pt idx="9">
                  <c:v>-2.0808029535929347</c:v>
                </c:pt>
                <c:pt idx="10">
                  <c:v>-3.0781944128447862E-2</c:v>
                </c:pt>
                <c:pt idx="11">
                  <c:v>-0.23125712956911329</c:v>
                </c:pt>
                <c:pt idx="12">
                  <c:v>-2.0509726813623606</c:v>
                </c:pt>
                <c:pt idx="13">
                  <c:v>-0.43662859137403898</c:v>
                </c:pt>
                <c:pt idx="14">
                  <c:v>-1.1478100682632393</c:v>
                </c:pt>
                <c:pt idx="15">
                  <c:v>-0.32250041974240706</c:v>
                </c:pt>
                <c:pt idx="16">
                  <c:v>-0.19965054989605491</c:v>
                </c:pt>
                <c:pt idx="17">
                  <c:v>-2.1380981302049773</c:v>
                </c:pt>
                <c:pt idx="18">
                  <c:v>-0.793928374675684</c:v>
                </c:pt>
                <c:pt idx="19">
                  <c:v>8.5347234800931232E-2</c:v>
                </c:pt>
              </c:numCache>
            </c:numRef>
          </c:yVal>
        </c:ser>
        <c:dLbls/>
        <c:axId val="263544192"/>
        <c:axId val="251778560"/>
      </c:scatterChart>
      <c:valAx>
        <c:axId val="263544192"/>
        <c:scaling>
          <c:orientation val="minMax"/>
          <c:max val="-0.5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(alpha [1/cm])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778560"/>
        <c:crossesAt val="-2.5"/>
        <c:crossBetween val="midCat"/>
      </c:valAx>
      <c:valAx>
        <c:axId val="251778560"/>
        <c:scaling>
          <c:orientation val="minMax"/>
          <c:max val="0.5"/>
          <c:min val="-2.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(Infiltration [log mm/yr])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544192"/>
        <c:crossesAt val="-3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'H1D params and results'!$C$5:$C$24</c:f>
              <c:numCache>
                <c:formatCode>General</c:formatCode>
                <c:ptCount val="20"/>
                <c:pt idx="0">
                  <c:v>1.63422634313383</c:v>
                </c:pt>
                <c:pt idx="1">
                  <c:v>1.43833259385061</c:v>
                </c:pt>
                <c:pt idx="2">
                  <c:v>1.34355516026668</c:v>
                </c:pt>
                <c:pt idx="3">
                  <c:v>1.03848855390745</c:v>
                </c:pt>
                <c:pt idx="4">
                  <c:v>1.02888748081717</c:v>
                </c:pt>
                <c:pt idx="5">
                  <c:v>1.0852082444853799</c:v>
                </c:pt>
                <c:pt idx="6">
                  <c:v>1.3800396235689001</c:v>
                </c:pt>
                <c:pt idx="7">
                  <c:v>1.1027400661556701</c:v>
                </c:pt>
                <c:pt idx="8">
                  <c:v>1.8373739132494999</c:v>
                </c:pt>
                <c:pt idx="9">
                  <c:v>1.3102351699485799</c:v>
                </c:pt>
                <c:pt idx="10">
                  <c:v>1.88276690114764</c:v>
                </c:pt>
                <c:pt idx="11">
                  <c:v>1.3902551816219499</c:v>
                </c:pt>
                <c:pt idx="12">
                  <c:v>1.1933088293774801</c:v>
                </c:pt>
                <c:pt idx="13">
                  <c:v>1.3491978848377699</c:v>
                </c:pt>
                <c:pt idx="14">
                  <c:v>1.1936751735039799</c:v>
                </c:pt>
                <c:pt idx="15">
                  <c:v>1.7133538795485601</c:v>
                </c:pt>
                <c:pt idx="16">
                  <c:v>1.0661601129102201</c:v>
                </c:pt>
                <c:pt idx="17">
                  <c:v>1.4662947936778199</c:v>
                </c:pt>
                <c:pt idx="18">
                  <c:v>1.15167711412776</c:v>
                </c:pt>
                <c:pt idx="19">
                  <c:v>1.2552382775908399</c:v>
                </c:pt>
              </c:numCache>
            </c:numRef>
          </c:xVal>
          <c:yVal>
            <c:numRef>
              <c:f>'H1D params and results'!$H$5:$H$24</c:f>
              <c:numCache>
                <c:formatCode>General</c:formatCode>
                <c:ptCount val="20"/>
                <c:pt idx="0">
                  <c:v>-2.0706465137139682</c:v>
                </c:pt>
                <c:pt idx="1">
                  <c:v>-2.0465840604856491</c:v>
                </c:pt>
                <c:pt idx="2">
                  <c:v>-2.1350439723294627</c:v>
                </c:pt>
                <c:pt idx="3">
                  <c:v>-2.8181649193208678E-2</c:v>
                </c:pt>
                <c:pt idx="4">
                  <c:v>0.46698279831076195</c:v>
                </c:pt>
                <c:pt idx="5">
                  <c:v>-1.9435550884408985</c:v>
                </c:pt>
                <c:pt idx="6">
                  <c:v>-1.8015645796264441</c:v>
                </c:pt>
                <c:pt idx="7">
                  <c:v>-2.0982983527329813</c:v>
                </c:pt>
                <c:pt idx="8">
                  <c:v>-1.351276596242722</c:v>
                </c:pt>
                <c:pt idx="9">
                  <c:v>-2.0808029535929347</c:v>
                </c:pt>
                <c:pt idx="10">
                  <c:v>-3.0781944128447862E-2</c:v>
                </c:pt>
                <c:pt idx="11">
                  <c:v>-0.23125712956911329</c:v>
                </c:pt>
                <c:pt idx="12">
                  <c:v>-2.0509726813623606</c:v>
                </c:pt>
                <c:pt idx="13">
                  <c:v>-0.43662859137403898</c:v>
                </c:pt>
                <c:pt idx="14">
                  <c:v>-1.1478100682632393</c:v>
                </c:pt>
                <c:pt idx="15">
                  <c:v>-0.32250041974240706</c:v>
                </c:pt>
                <c:pt idx="16">
                  <c:v>-0.19965054989605491</c:v>
                </c:pt>
                <c:pt idx="17">
                  <c:v>-2.1380981302049773</c:v>
                </c:pt>
                <c:pt idx="18">
                  <c:v>-0.793928374675684</c:v>
                </c:pt>
                <c:pt idx="19">
                  <c:v>8.5347234800931232E-2</c:v>
                </c:pt>
              </c:numCache>
            </c:numRef>
          </c:yVal>
        </c:ser>
        <c:dLbls/>
        <c:axId val="251815040"/>
        <c:axId val="251816960"/>
      </c:scatterChart>
      <c:valAx>
        <c:axId val="251815040"/>
        <c:scaling>
          <c:orientation val="minMax"/>
          <c:min val="1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van Genuchten n value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816960"/>
        <c:crossesAt val="-2.5"/>
        <c:crossBetween val="midCat"/>
        <c:majorUnit val="0.2"/>
      </c:valAx>
      <c:valAx>
        <c:axId val="251816960"/>
        <c:scaling>
          <c:orientation val="minMax"/>
          <c:max val="0.5"/>
          <c:min val="-2.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(Infiltration [log mm/yr])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815040"/>
        <c:crossesAt val="-1"/>
        <c:crossBetween val="midCat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'H1D params and results'!$L$4</c:f>
              <c:strCache>
                <c:ptCount val="1"/>
                <c:pt idx="0">
                  <c:v>Frost Prot.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trendlineLbl>
              <c:layout>
                <c:manualLayout>
                  <c:x val="-3.5378552458399849E-4"/>
                  <c:y val="-2.96938712044880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'H1D params and results'!$F$5:$F$24</c:f>
              <c:numCache>
                <c:formatCode>General</c:formatCode>
                <c:ptCount val="20"/>
                <c:pt idx="0">
                  <c:v>-2.2822671415295579</c:v>
                </c:pt>
                <c:pt idx="1">
                  <c:v>-2.0765266059191578</c:v>
                </c:pt>
                <c:pt idx="2">
                  <c:v>-2.6887478335368487</c:v>
                </c:pt>
                <c:pt idx="3">
                  <c:v>-1.5390888813687433</c:v>
                </c:pt>
                <c:pt idx="4">
                  <c:v>-1.3136325427122058</c:v>
                </c:pt>
                <c:pt idx="5">
                  <c:v>-2.7250520680572428</c:v>
                </c:pt>
                <c:pt idx="6">
                  <c:v>-1.8205280250582558</c:v>
                </c:pt>
                <c:pt idx="7">
                  <c:v>-2.3309825044209433</c:v>
                </c:pt>
                <c:pt idx="8">
                  <c:v>-2.0089292146904882</c:v>
                </c:pt>
                <c:pt idx="9">
                  <c:v>-2.0015958744177667</c:v>
                </c:pt>
                <c:pt idx="10">
                  <c:v>-1.2360475584527124</c:v>
                </c:pt>
                <c:pt idx="11">
                  <c:v>-1.3664235691231619</c:v>
                </c:pt>
                <c:pt idx="12">
                  <c:v>-1.8549436842625247</c:v>
                </c:pt>
                <c:pt idx="13">
                  <c:v>-1.420400780858798</c:v>
                </c:pt>
                <c:pt idx="14">
                  <c:v>-1.4826344093198824</c:v>
                </c:pt>
                <c:pt idx="15">
                  <c:v>-1.6757656514385704</c:v>
                </c:pt>
                <c:pt idx="16">
                  <c:v>-1.3102809018246075</c:v>
                </c:pt>
                <c:pt idx="17">
                  <c:v>-2.3895600752789776</c:v>
                </c:pt>
                <c:pt idx="18">
                  <c:v>-1.366094286163158</c:v>
                </c:pt>
                <c:pt idx="19">
                  <c:v>-0.51984904210784522</c:v>
                </c:pt>
              </c:numCache>
            </c:numRef>
          </c:xVal>
          <c:yVal>
            <c:numRef>
              <c:f>'H1D params and results'!$L$5:$L$24</c:f>
              <c:numCache>
                <c:formatCode>General</c:formatCode>
                <c:ptCount val="20"/>
                <c:pt idx="0">
                  <c:v>6.8668991950908323E-2</c:v>
                </c:pt>
                <c:pt idx="1">
                  <c:v>6.8925042435537348E-2</c:v>
                </c:pt>
                <c:pt idx="2">
                  <c:v>6.6800000000021689E-2</c:v>
                </c:pt>
                <c:pt idx="3">
                  <c:v>8.0301768603186774E-2</c:v>
                </c:pt>
                <c:pt idx="4">
                  <c:v>8.6329135410388877E-2</c:v>
                </c:pt>
                <c:pt idx="5">
                  <c:v>6.9854257241422232E-2</c:v>
                </c:pt>
                <c:pt idx="6">
                  <c:v>7.1611057876571224E-2</c:v>
                </c:pt>
                <c:pt idx="7">
                  <c:v>6.8160255708224246E-2</c:v>
                </c:pt>
                <c:pt idx="8">
                  <c:v>7.3973684498718703E-2</c:v>
                </c:pt>
                <c:pt idx="9">
                  <c:v>6.8764972896027926E-2</c:v>
                </c:pt>
                <c:pt idx="10">
                  <c:v>8.136554235339169E-2</c:v>
                </c:pt>
                <c:pt idx="11">
                  <c:v>8.1803433170885398E-2</c:v>
                </c:pt>
                <c:pt idx="12">
                  <c:v>6.9029770574372901E-2</c:v>
                </c:pt>
                <c:pt idx="13">
                  <c:v>7.9925168373210023E-2</c:v>
                </c:pt>
                <c:pt idx="14">
                  <c:v>7.4558547336150943E-2</c:v>
                </c:pt>
                <c:pt idx="15">
                  <c:v>8.1445477194324448E-2</c:v>
                </c:pt>
                <c:pt idx="16">
                  <c:v>7.9103986201609355E-2</c:v>
                </c:pt>
                <c:pt idx="17">
                  <c:v>6.7300000000006133E-2</c:v>
                </c:pt>
                <c:pt idx="18">
                  <c:v>7.6198532552157694E-2</c:v>
                </c:pt>
                <c:pt idx="19">
                  <c:v>8.3012990746314214E-2</c:v>
                </c:pt>
              </c:numCache>
            </c:numRef>
          </c:yVal>
        </c:ser>
        <c:ser>
          <c:idx val="1"/>
          <c:order val="1"/>
          <c:tx>
            <c:strRef>
              <c:f>'H1D params and results'!$M$4</c:f>
              <c:strCache>
                <c:ptCount val="1"/>
                <c:pt idx="0">
                  <c:v>Radon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'H1D params and results'!$F$5:$F$24</c:f>
              <c:numCache>
                <c:formatCode>General</c:formatCode>
                <c:ptCount val="20"/>
                <c:pt idx="0">
                  <c:v>-2.2822671415295579</c:v>
                </c:pt>
                <c:pt idx="1">
                  <c:v>-2.0765266059191578</c:v>
                </c:pt>
                <c:pt idx="2">
                  <c:v>-2.6887478335368487</c:v>
                </c:pt>
                <c:pt idx="3">
                  <c:v>-1.5390888813687433</c:v>
                </c:pt>
                <c:pt idx="4">
                  <c:v>-1.3136325427122058</c:v>
                </c:pt>
                <c:pt idx="5">
                  <c:v>-2.7250520680572428</c:v>
                </c:pt>
                <c:pt idx="6">
                  <c:v>-1.8205280250582558</c:v>
                </c:pt>
                <c:pt idx="7">
                  <c:v>-2.3309825044209433</c:v>
                </c:pt>
                <c:pt idx="8">
                  <c:v>-2.0089292146904882</c:v>
                </c:pt>
                <c:pt idx="9">
                  <c:v>-2.0015958744177667</c:v>
                </c:pt>
                <c:pt idx="10">
                  <c:v>-1.2360475584527124</c:v>
                </c:pt>
                <c:pt idx="11">
                  <c:v>-1.3664235691231619</c:v>
                </c:pt>
                <c:pt idx="12">
                  <c:v>-1.8549436842625247</c:v>
                </c:pt>
                <c:pt idx="13">
                  <c:v>-1.420400780858798</c:v>
                </c:pt>
                <c:pt idx="14">
                  <c:v>-1.4826344093198824</c:v>
                </c:pt>
                <c:pt idx="15">
                  <c:v>-1.6757656514385704</c:v>
                </c:pt>
                <c:pt idx="16">
                  <c:v>-1.3102809018246075</c:v>
                </c:pt>
                <c:pt idx="17">
                  <c:v>-2.3895600752789776</c:v>
                </c:pt>
                <c:pt idx="18">
                  <c:v>-1.366094286163158</c:v>
                </c:pt>
                <c:pt idx="19">
                  <c:v>-0.51984904210784522</c:v>
                </c:pt>
              </c:numCache>
            </c:numRef>
          </c:xVal>
          <c:yVal>
            <c:numRef>
              <c:f>'H1D params and results'!$M$5:$M$24</c:f>
              <c:numCache>
                <c:formatCode>General</c:formatCode>
                <c:ptCount val="20"/>
                <c:pt idx="0">
                  <c:v>0.25724505010123033</c:v>
                </c:pt>
                <c:pt idx="1">
                  <c:v>0.26236597218414098</c:v>
                </c:pt>
                <c:pt idx="2">
                  <c:v>0.24808600448992241</c:v>
                </c:pt>
                <c:pt idx="3">
                  <c:v>0.32959678585118918</c:v>
                </c:pt>
                <c:pt idx="4">
                  <c:v>0.32850533044954205</c:v>
                </c:pt>
                <c:pt idx="5">
                  <c:v>0.27152632645223529</c:v>
                </c:pt>
                <c:pt idx="6">
                  <c:v>0.2429453047144679</c:v>
                </c:pt>
                <c:pt idx="7">
                  <c:v>0.25355593002246379</c:v>
                </c:pt>
                <c:pt idx="8">
                  <c:v>0.27805770683898823</c:v>
                </c:pt>
                <c:pt idx="9">
                  <c:v>0.25149143349943198</c:v>
                </c:pt>
                <c:pt idx="10">
                  <c:v>0.30415904013580608</c:v>
                </c:pt>
                <c:pt idx="11">
                  <c:v>0.30468064392488731</c:v>
                </c:pt>
                <c:pt idx="12">
                  <c:v>0.2582610222854505</c:v>
                </c:pt>
                <c:pt idx="13">
                  <c:v>0.31714846958330417</c:v>
                </c:pt>
                <c:pt idx="14">
                  <c:v>0.31072431692494118</c:v>
                </c:pt>
                <c:pt idx="15">
                  <c:v>0.28576010513060546</c:v>
                </c:pt>
                <c:pt idx="16">
                  <c:v>0.32860697311505394</c:v>
                </c:pt>
                <c:pt idx="17">
                  <c:v>0.24598660953845874</c:v>
                </c:pt>
                <c:pt idx="18">
                  <c:v>0.28605979849966146</c:v>
                </c:pt>
                <c:pt idx="19">
                  <c:v>0.35567836883315601</c:v>
                </c:pt>
              </c:numCache>
            </c:numRef>
          </c:yVal>
        </c:ser>
        <c:dLbls/>
        <c:axId val="260048384"/>
        <c:axId val="260050304"/>
      </c:scatterChart>
      <c:valAx>
        <c:axId val="260048384"/>
        <c:scaling>
          <c:orientation val="minMax"/>
          <c:max val="-0.5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(alpha [1/cm])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050304"/>
        <c:crosses val="autoZero"/>
        <c:crossBetween val="midCat"/>
      </c:valAx>
      <c:valAx>
        <c:axId val="260050304"/>
        <c:scaling>
          <c:orientation val="minMax"/>
          <c:max val="0.4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Vol. water content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048384"/>
        <c:crossesAt val="-3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224471755570626"/>
          <c:y val="0.35228993295269384"/>
          <c:w val="0.26190740437860704"/>
          <c:h val="0.21327163488450201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'H1D params and results'!$L$4</c:f>
              <c:strCache>
                <c:ptCount val="1"/>
                <c:pt idx="0">
                  <c:v>Frost Prot.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trendlineLbl>
              <c:layout>
                <c:manualLayout>
                  <c:x val="-3.5378552458399849E-4"/>
                  <c:y val="-2.96938712044880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'H1D params and results'!$G$5:$G$24</c:f>
              <c:numCache>
                <c:formatCode>General</c:formatCode>
                <c:ptCount val="20"/>
                <c:pt idx="0">
                  <c:v>0.15260513132723261</c:v>
                </c:pt>
                <c:pt idx="1">
                  <c:v>-2.0572636631905481E-2</c:v>
                </c:pt>
                <c:pt idx="2">
                  <c:v>0.45709160246858693</c:v>
                </c:pt>
                <c:pt idx="3">
                  <c:v>-0.20581777357582132</c:v>
                </c:pt>
                <c:pt idx="4">
                  <c:v>0.28995955942100055</c:v>
                </c:pt>
                <c:pt idx="5">
                  <c:v>-0.25538704660130573</c:v>
                </c:pt>
                <c:pt idx="6">
                  <c:v>1.0088960785191787</c:v>
                </c:pt>
                <c:pt idx="7">
                  <c:v>0.2709070378346628</c:v>
                </c:pt>
                <c:pt idx="8">
                  <c:v>0.10725660180735629</c:v>
                </c:pt>
                <c:pt idx="9">
                  <c:v>0.37182038917028754</c:v>
                </c:pt>
                <c:pt idx="10">
                  <c:v>0.52512259769887426</c:v>
                </c:pt>
                <c:pt idx="11">
                  <c:v>0.34474067283180482</c:v>
                </c:pt>
                <c:pt idx="12">
                  <c:v>0.13278275189791366</c:v>
                </c:pt>
                <c:pt idx="13">
                  <c:v>-0.22671977570707377</c:v>
                </c:pt>
                <c:pt idx="14">
                  <c:v>-0.74976521989326295</c:v>
                </c:pt>
                <c:pt idx="15">
                  <c:v>0.86098343448716796</c:v>
                </c:pt>
                <c:pt idx="16">
                  <c:v>-0.33565704572394656</c:v>
                </c:pt>
                <c:pt idx="17">
                  <c:v>0.54184805730585439</c:v>
                </c:pt>
                <c:pt idx="18">
                  <c:v>0.37998085418798466</c:v>
                </c:pt>
                <c:pt idx="19">
                  <c:v>-0.79246918862994764</c:v>
                </c:pt>
              </c:numCache>
            </c:numRef>
          </c:xVal>
          <c:yVal>
            <c:numRef>
              <c:f>'H1D params and results'!$L$5:$L$24</c:f>
              <c:numCache>
                <c:formatCode>General</c:formatCode>
                <c:ptCount val="20"/>
                <c:pt idx="0">
                  <c:v>6.8668991950908323E-2</c:v>
                </c:pt>
                <c:pt idx="1">
                  <c:v>6.8925042435537348E-2</c:v>
                </c:pt>
                <c:pt idx="2">
                  <c:v>6.6800000000021689E-2</c:v>
                </c:pt>
                <c:pt idx="3">
                  <c:v>8.0301768603186774E-2</c:v>
                </c:pt>
                <c:pt idx="4">
                  <c:v>8.6329135410388877E-2</c:v>
                </c:pt>
                <c:pt idx="5">
                  <c:v>6.9854257241422232E-2</c:v>
                </c:pt>
                <c:pt idx="6">
                  <c:v>7.1611057876571224E-2</c:v>
                </c:pt>
                <c:pt idx="7">
                  <c:v>6.8160255708224246E-2</c:v>
                </c:pt>
                <c:pt idx="8">
                  <c:v>7.3973684498718703E-2</c:v>
                </c:pt>
                <c:pt idx="9">
                  <c:v>6.8764972896027926E-2</c:v>
                </c:pt>
                <c:pt idx="10">
                  <c:v>8.136554235339169E-2</c:v>
                </c:pt>
                <c:pt idx="11">
                  <c:v>8.1803433170885398E-2</c:v>
                </c:pt>
                <c:pt idx="12">
                  <c:v>6.9029770574372901E-2</c:v>
                </c:pt>
                <c:pt idx="13">
                  <c:v>7.9925168373210023E-2</c:v>
                </c:pt>
                <c:pt idx="14">
                  <c:v>7.4558547336150943E-2</c:v>
                </c:pt>
                <c:pt idx="15">
                  <c:v>8.1445477194324448E-2</c:v>
                </c:pt>
                <c:pt idx="16">
                  <c:v>7.9103986201609355E-2</c:v>
                </c:pt>
                <c:pt idx="17">
                  <c:v>6.7300000000006133E-2</c:v>
                </c:pt>
                <c:pt idx="18">
                  <c:v>7.6198532552157694E-2</c:v>
                </c:pt>
                <c:pt idx="19">
                  <c:v>8.3012990746314214E-2</c:v>
                </c:pt>
              </c:numCache>
            </c:numRef>
          </c:yVal>
        </c:ser>
        <c:ser>
          <c:idx val="1"/>
          <c:order val="1"/>
          <c:tx>
            <c:strRef>
              <c:f>'H1D params and results'!$M$4</c:f>
              <c:strCache>
                <c:ptCount val="1"/>
                <c:pt idx="0">
                  <c:v>Radon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'H1D params and results'!$G$5:$G$24</c:f>
              <c:numCache>
                <c:formatCode>General</c:formatCode>
                <c:ptCount val="20"/>
                <c:pt idx="0">
                  <c:v>0.15260513132723261</c:v>
                </c:pt>
                <c:pt idx="1">
                  <c:v>-2.0572636631905481E-2</c:v>
                </c:pt>
                <c:pt idx="2">
                  <c:v>0.45709160246858693</c:v>
                </c:pt>
                <c:pt idx="3">
                  <c:v>-0.20581777357582132</c:v>
                </c:pt>
                <c:pt idx="4">
                  <c:v>0.28995955942100055</c:v>
                </c:pt>
                <c:pt idx="5">
                  <c:v>-0.25538704660130573</c:v>
                </c:pt>
                <c:pt idx="6">
                  <c:v>1.0088960785191787</c:v>
                </c:pt>
                <c:pt idx="7">
                  <c:v>0.2709070378346628</c:v>
                </c:pt>
                <c:pt idx="8">
                  <c:v>0.10725660180735629</c:v>
                </c:pt>
                <c:pt idx="9">
                  <c:v>0.37182038917028754</c:v>
                </c:pt>
                <c:pt idx="10">
                  <c:v>0.52512259769887426</c:v>
                </c:pt>
                <c:pt idx="11">
                  <c:v>0.34474067283180482</c:v>
                </c:pt>
                <c:pt idx="12">
                  <c:v>0.13278275189791366</c:v>
                </c:pt>
                <c:pt idx="13">
                  <c:v>-0.22671977570707377</c:v>
                </c:pt>
                <c:pt idx="14">
                  <c:v>-0.74976521989326295</c:v>
                </c:pt>
                <c:pt idx="15">
                  <c:v>0.86098343448716796</c:v>
                </c:pt>
                <c:pt idx="16">
                  <c:v>-0.33565704572394656</c:v>
                </c:pt>
                <c:pt idx="17">
                  <c:v>0.54184805730585439</c:v>
                </c:pt>
                <c:pt idx="18">
                  <c:v>0.37998085418798466</c:v>
                </c:pt>
                <c:pt idx="19">
                  <c:v>-0.79246918862994764</c:v>
                </c:pt>
              </c:numCache>
            </c:numRef>
          </c:xVal>
          <c:yVal>
            <c:numRef>
              <c:f>'H1D params and results'!$M$5:$M$24</c:f>
              <c:numCache>
                <c:formatCode>General</c:formatCode>
                <c:ptCount val="20"/>
                <c:pt idx="0">
                  <c:v>0.25724505010123033</c:v>
                </c:pt>
                <c:pt idx="1">
                  <c:v>0.26236597218414098</c:v>
                </c:pt>
                <c:pt idx="2">
                  <c:v>0.24808600448992241</c:v>
                </c:pt>
                <c:pt idx="3">
                  <c:v>0.32959678585118918</c:v>
                </c:pt>
                <c:pt idx="4">
                  <c:v>0.32850533044954205</c:v>
                </c:pt>
                <c:pt idx="5">
                  <c:v>0.27152632645223529</c:v>
                </c:pt>
                <c:pt idx="6">
                  <c:v>0.2429453047144679</c:v>
                </c:pt>
                <c:pt idx="7">
                  <c:v>0.25355593002246379</c:v>
                </c:pt>
                <c:pt idx="8">
                  <c:v>0.27805770683898823</c:v>
                </c:pt>
                <c:pt idx="9">
                  <c:v>0.25149143349943198</c:v>
                </c:pt>
                <c:pt idx="10">
                  <c:v>0.30415904013580608</c:v>
                </c:pt>
                <c:pt idx="11">
                  <c:v>0.30468064392488731</c:v>
                </c:pt>
                <c:pt idx="12">
                  <c:v>0.2582610222854505</c:v>
                </c:pt>
                <c:pt idx="13">
                  <c:v>0.31714846958330417</c:v>
                </c:pt>
                <c:pt idx="14">
                  <c:v>0.31072431692494118</c:v>
                </c:pt>
                <c:pt idx="15">
                  <c:v>0.28576010513060546</c:v>
                </c:pt>
                <c:pt idx="16">
                  <c:v>0.32860697311505394</c:v>
                </c:pt>
                <c:pt idx="17">
                  <c:v>0.24598660953845874</c:v>
                </c:pt>
                <c:pt idx="18">
                  <c:v>0.28605979849966146</c:v>
                </c:pt>
                <c:pt idx="19">
                  <c:v>0.35567836883315601</c:v>
                </c:pt>
              </c:numCache>
            </c:numRef>
          </c:yVal>
        </c:ser>
        <c:dLbls/>
        <c:axId val="261982464"/>
        <c:axId val="261992832"/>
      </c:scatterChart>
      <c:valAx>
        <c:axId val="2619824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(Ksat [cm/day])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992832"/>
        <c:crosses val="autoZero"/>
        <c:crossBetween val="midCat"/>
      </c:valAx>
      <c:valAx>
        <c:axId val="261992832"/>
        <c:scaling>
          <c:orientation val="minMax"/>
          <c:max val="0.4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Vol. water content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982464"/>
        <c:crossesAt val="-3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306568689299604"/>
          <c:y val="0.39336418255774913"/>
          <c:w val="0.26190740437860704"/>
          <c:h val="0.21327163488450201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'H1D params and results'!$L$4</c:f>
              <c:strCache>
                <c:ptCount val="1"/>
                <c:pt idx="0">
                  <c:v>Frost Prot.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trendlineLbl>
              <c:layout>
                <c:manualLayout>
                  <c:x val="-3.5378552458399849E-4"/>
                  <c:y val="-2.96938712044880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'H1D params and results'!$C$5:$C$24</c:f>
              <c:numCache>
                <c:formatCode>General</c:formatCode>
                <c:ptCount val="20"/>
                <c:pt idx="0">
                  <c:v>1.63422634313383</c:v>
                </c:pt>
                <c:pt idx="1">
                  <c:v>1.43833259385061</c:v>
                </c:pt>
                <c:pt idx="2">
                  <c:v>1.34355516026668</c:v>
                </c:pt>
                <c:pt idx="3">
                  <c:v>1.03848855390745</c:v>
                </c:pt>
                <c:pt idx="4">
                  <c:v>1.02888748081717</c:v>
                </c:pt>
                <c:pt idx="5">
                  <c:v>1.0852082444853799</c:v>
                </c:pt>
                <c:pt idx="6">
                  <c:v>1.3800396235689001</c:v>
                </c:pt>
                <c:pt idx="7">
                  <c:v>1.1027400661556701</c:v>
                </c:pt>
                <c:pt idx="8">
                  <c:v>1.8373739132494999</c:v>
                </c:pt>
                <c:pt idx="9">
                  <c:v>1.3102351699485799</c:v>
                </c:pt>
                <c:pt idx="10">
                  <c:v>1.88276690114764</c:v>
                </c:pt>
                <c:pt idx="11">
                  <c:v>1.3902551816219499</c:v>
                </c:pt>
                <c:pt idx="12">
                  <c:v>1.1933088293774801</c:v>
                </c:pt>
                <c:pt idx="13">
                  <c:v>1.3491978848377699</c:v>
                </c:pt>
                <c:pt idx="14">
                  <c:v>1.1936751735039799</c:v>
                </c:pt>
                <c:pt idx="15">
                  <c:v>1.7133538795485601</c:v>
                </c:pt>
                <c:pt idx="16">
                  <c:v>1.0661601129102201</c:v>
                </c:pt>
                <c:pt idx="17">
                  <c:v>1.4662947936778199</c:v>
                </c:pt>
                <c:pt idx="18">
                  <c:v>1.15167711412776</c:v>
                </c:pt>
                <c:pt idx="19">
                  <c:v>1.2552382775908399</c:v>
                </c:pt>
              </c:numCache>
            </c:numRef>
          </c:xVal>
          <c:yVal>
            <c:numRef>
              <c:f>'H1D params and results'!$L$5:$L$24</c:f>
              <c:numCache>
                <c:formatCode>General</c:formatCode>
                <c:ptCount val="20"/>
                <c:pt idx="0">
                  <c:v>6.8668991950908323E-2</c:v>
                </c:pt>
                <c:pt idx="1">
                  <c:v>6.8925042435537348E-2</c:v>
                </c:pt>
                <c:pt idx="2">
                  <c:v>6.6800000000021689E-2</c:v>
                </c:pt>
                <c:pt idx="3">
                  <c:v>8.0301768603186774E-2</c:v>
                </c:pt>
                <c:pt idx="4">
                  <c:v>8.6329135410388877E-2</c:v>
                </c:pt>
                <c:pt idx="5">
                  <c:v>6.9854257241422232E-2</c:v>
                </c:pt>
                <c:pt idx="6">
                  <c:v>7.1611057876571224E-2</c:v>
                </c:pt>
                <c:pt idx="7">
                  <c:v>6.8160255708224246E-2</c:v>
                </c:pt>
                <c:pt idx="8">
                  <c:v>7.3973684498718703E-2</c:v>
                </c:pt>
                <c:pt idx="9">
                  <c:v>6.8764972896027926E-2</c:v>
                </c:pt>
                <c:pt idx="10">
                  <c:v>8.136554235339169E-2</c:v>
                </c:pt>
                <c:pt idx="11">
                  <c:v>8.1803433170885398E-2</c:v>
                </c:pt>
                <c:pt idx="12">
                  <c:v>6.9029770574372901E-2</c:v>
                </c:pt>
                <c:pt idx="13">
                  <c:v>7.9925168373210023E-2</c:v>
                </c:pt>
                <c:pt idx="14">
                  <c:v>7.4558547336150943E-2</c:v>
                </c:pt>
                <c:pt idx="15">
                  <c:v>8.1445477194324448E-2</c:v>
                </c:pt>
                <c:pt idx="16">
                  <c:v>7.9103986201609355E-2</c:v>
                </c:pt>
                <c:pt idx="17">
                  <c:v>6.7300000000006133E-2</c:v>
                </c:pt>
                <c:pt idx="18">
                  <c:v>7.6198532552157694E-2</c:v>
                </c:pt>
                <c:pt idx="19">
                  <c:v>8.3012990746314214E-2</c:v>
                </c:pt>
              </c:numCache>
            </c:numRef>
          </c:yVal>
        </c:ser>
        <c:ser>
          <c:idx val="1"/>
          <c:order val="1"/>
          <c:tx>
            <c:strRef>
              <c:f>'H1D params and results'!$M$4</c:f>
              <c:strCache>
                <c:ptCount val="1"/>
                <c:pt idx="0">
                  <c:v>Radon 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'H1D params and results'!$C$5:$C$24</c:f>
              <c:numCache>
                <c:formatCode>General</c:formatCode>
                <c:ptCount val="20"/>
                <c:pt idx="0">
                  <c:v>1.63422634313383</c:v>
                </c:pt>
                <c:pt idx="1">
                  <c:v>1.43833259385061</c:v>
                </c:pt>
                <c:pt idx="2">
                  <c:v>1.34355516026668</c:v>
                </c:pt>
                <c:pt idx="3">
                  <c:v>1.03848855390745</c:v>
                </c:pt>
                <c:pt idx="4">
                  <c:v>1.02888748081717</c:v>
                </c:pt>
                <c:pt idx="5">
                  <c:v>1.0852082444853799</c:v>
                </c:pt>
                <c:pt idx="6">
                  <c:v>1.3800396235689001</c:v>
                </c:pt>
                <c:pt idx="7">
                  <c:v>1.1027400661556701</c:v>
                </c:pt>
                <c:pt idx="8">
                  <c:v>1.8373739132494999</c:v>
                </c:pt>
                <c:pt idx="9">
                  <c:v>1.3102351699485799</c:v>
                </c:pt>
                <c:pt idx="10">
                  <c:v>1.88276690114764</c:v>
                </c:pt>
                <c:pt idx="11">
                  <c:v>1.3902551816219499</c:v>
                </c:pt>
                <c:pt idx="12">
                  <c:v>1.1933088293774801</c:v>
                </c:pt>
                <c:pt idx="13">
                  <c:v>1.3491978848377699</c:v>
                </c:pt>
                <c:pt idx="14">
                  <c:v>1.1936751735039799</c:v>
                </c:pt>
                <c:pt idx="15">
                  <c:v>1.7133538795485601</c:v>
                </c:pt>
                <c:pt idx="16">
                  <c:v>1.0661601129102201</c:v>
                </c:pt>
                <c:pt idx="17">
                  <c:v>1.4662947936778199</c:v>
                </c:pt>
                <c:pt idx="18">
                  <c:v>1.15167711412776</c:v>
                </c:pt>
                <c:pt idx="19">
                  <c:v>1.2552382775908399</c:v>
                </c:pt>
              </c:numCache>
            </c:numRef>
          </c:xVal>
          <c:yVal>
            <c:numRef>
              <c:f>'H1D params and results'!$M$5:$M$24</c:f>
              <c:numCache>
                <c:formatCode>General</c:formatCode>
                <c:ptCount val="20"/>
                <c:pt idx="0">
                  <c:v>0.25724505010123033</c:v>
                </c:pt>
                <c:pt idx="1">
                  <c:v>0.26236597218414098</c:v>
                </c:pt>
                <c:pt idx="2">
                  <c:v>0.24808600448992241</c:v>
                </c:pt>
                <c:pt idx="3">
                  <c:v>0.32959678585118918</c:v>
                </c:pt>
                <c:pt idx="4">
                  <c:v>0.32850533044954205</c:v>
                </c:pt>
                <c:pt idx="5">
                  <c:v>0.27152632645223529</c:v>
                </c:pt>
                <c:pt idx="6">
                  <c:v>0.2429453047144679</c:v>
                </c:pt>
                <c:pt idx="7">
                  <c:v>0.25355593002246379</c:v>
                </c:pt>
                <c:pt idx="8">
                  <c:v>0.27805770683898823</c:v>
                </c:pt>
                <c:pt idx="9">
                  <c:v>0.25149143349943198</c:v>
                </c:pt>
                <c:pt idx="10">
                  <c:v>0.30415904013580608</c:v>
                </c:pt>
                <c:pt idx="11">
                  <c:v>0.30468064392488731</c:v>
                </c:pt>
                <c:pt idx="12">
                  <c:v>0.2582610222854505</c:v>
                </c:pt>
                <c:pt idx="13">
                  <c:v>0.31714846958330417</c:v>
                </c:pt>
                <c:pt idx="14">
                  <c:v>0.31072431692494118</c:v>
                </c:pt>
                <c:pt idx="15">
                  <c:v>0.28576010513060546</c:v>
                </c:pt>
                <c:pt idx="16">
                  <c:v>0.32860697311505394</c:v>
                </c:pt>
                <c:pt idx="17">
                  <c:v>0.24598660953845874</c:v>
                </c:pt>
                <c:pt idx="18">
                  <c:v>0.28605979849966146</c:v>
                </c:pt>
                <c:pt idx="19">
                  <c:v>0.35567836883315601</c:v>
                </c:pt>
              </c:numCache>
            </c:numRef>
          </c:yVal>
        </c:ser>
        <c:dLbls/>
        <c:axId val="263420928"/>
        <c:axId val="263468160"/>
      </c:scatterChart>
      <c:valAx>
        <c:axId val="263420928"/>
        <c:scaling>
          <c:orientation val="minMax"/>
          <c:min val="1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van Genuchten</a:t>
                </a:r>
                <a:r>
                  <a:rPr lang="en-US" baseline="0"/>
                  <a:t> n value</a:t>
                </a:r>
                <a:endParaRPr lang="en-US"/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468160"/>
        <c:crosses val="autoZero"/>
        <c:crossBetween val="midCat"/>
        <c:majorUnit val="0.2"/>
      </c:valAx>
      <c:valAx>
        <c:axId val="263468160"/>
        <c:scaling>
          <c:orientation val="minMax"/>
          <c:max val="0.4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Vol. water content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420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306568689299604"/>
          <c:y val="0.39336418255774913"/>
          <c:w val="0.26190740437860704"/>
          <c:h val="0.21327163488450201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7620</xdr:rowOff>
    </xdr:from>
    <xdr:to>
      <xdr:col>7</xdr:col>
      <xdr:colOff>15240</xdr:colOff>
      <xdr:row>53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</xdr:colOff>
      <xdr:row>31</xdr:row>
      <xdr:rowOff>7620</xdr:rowOff>
    </xdr:from>
    <xdr:to>
      <xdr:col>14</xdr:col>
      <xdr:colOff>22860</xdr:colOff>
      <xdr:row>53</xdr:row>
      <xdr:rowOff>3810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7620</xdr:colOff>
      <xdr:row>31</xdr:row>
      <xdr:rowOff>7620</xdr:rowOff>
    </xdr:from>
    <xdr:to>
      <xdr:col>21</xdr:col>
      <xdr:colOff>22860</xdr:colOff>
      <xdr:row>53</xdr:row>
      <xdr:rowOff>3810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55</xdr:row>
      <xdr:rowOff>7620</xdr:rowOff>
    </xdr:from>
    <xdr:to>
      <xdr:col>7</xdr:col>
      <xdr:colOff>15240</xdr:colOff>
      <xdr:row>77</xdr:row>
      <xdr:rowOff>3810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14</xdr:col>
      <xdr:colOff>15240</xdr:colOff>
      <xdr:row>76</xdr:row>
      <xdr:rowOff>179070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55</xdr:row>
      <xdr:rowOff>0</xdr:rowOff>
    </xdr:from>
    <xdr:to>
      <xdr:col>21</xdr:col>
      <xdr:colOff>15240</xdr:colOff>
      <xdr:row>76</xdr:row>
      <xdr:rowOff>179070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>
      <selection activeCell="P22" sqref="P22"/>
    </sheetView>
  </sheetViews>
  <sheetFormatPr defaultColWidth="10.7109375" defaultRowHeight="15"/>
  <sheetData>
    <row r="1" spans="1:14">
      <c r="A1" s="1" t="s">
        <v>5</v>
      </c>
      <c r="B1" s="1"/>
      <c r="C1" s="1"/>
      <c r="D1" s="1"/>
      <c r="E1" s="1"/>
    </row>
    <row r="2" spans="1:14">
      <c r="A2" s="1"/>
      <c r="B2" s="20" t="s">
        <v>16</v>
      </c>
      <c r="C2" s="20"/>
      <c r="D2" s="1" t="s">
        <v>17</v>
      </c>
      <c r="E2" s="1"/>
    </row>
    <row r="3" spans="1:14">
      <c r="A3" s="1"/>
      <c r="B3" s="1" t="s">
        <v>7</v>
      </c>
      <c r="C3" s="1" t="s">
        <v>6</v>
      </c>
      <c r="D3" s="1" t="s">
        <v>0</v>
      </c>
      <c r="E3" s="1" t="s">
        <v>1</v>
      </c>
      <c r="J3" s="19" t="s">
        <v>23</v>
      </c>
      <c r="K3" s="19"/>
      <c r="L3" s="19"/>
      <c r="M3" s="19"/>
      <c r="N3" s="19"/>
    </row>
    <row r="4" spans="1:14">
      <c r="A4" s="2" t="s">
        <v>15</v>
      </c>
      <c r="B4" s="2" t="s">
        <v>2</v>
      </c>
      <c r="C4" s="2"/>
      <c r="D4" s="2" t="s">
        <v>3</v>
      </c>
      <c r="E4" s="2" t="s">
        <v>4</v>
      </c>
      <c r="F4" s="4" t="s">
        <v>10</v>
      </c>
      <c r="G4" s="4" t="s">
        <v>11</v>
      </c>
      <c r="H4" s="4" t="s">
        <v>12</v>
      </c>
      <c r="J4" s="4" t="s">
        <v>18</v>
      </c>
      <c r="K4" s="4" t="s">
        <v>19</v>
      </c>
      <c r="L4" s="2" t="s">
        <v>20</v>
      </c>
      <c r="M4" s="2" t="s">
        <v>21</v>
      </c>
      <c r="N4" s="2" t="s">
        <v>22</v>
      </c>
    </row>
    <row r="5" spans="1:14">
      <c r="A5" s="3">
        <v>1</v>
      </c>
      <c r="B5" s="3">
        <v>5.2207495349945897E-3</v>
      </c>
      <c r="C5">
        <v>1.63422634313383</v>
      </c>
      <c r="D5" s="3">
        <v>1.4210361668904401</v>
      </c>
      <c r="E5" s="1">
        <v>8.4987193177468601E-3</v>
      </c>
      <c r="F5">
        <f t="shared" ref="F5:F24" si="0">LOG(B5)</f>
        <v>-2.2822671415295579</v>
      </c>
      <c r="G5">
        <f t="shared" ref="G5:G24" si="1">LOG(D5)</f>
        <v>0.15260513132723261</v>
      </c>
      <c r="H5">
        <f t="shared" ref="H5:H24" si="2">LOG(E5)</f>
        <v>-2.0706465137139682</v>
      </c>
      <c r="J5">
        <v>0.17468772107539232</v>
      </c>
      <c r="K5">
        <v>0.19817782401577483</v>
      </c>
      <c r="L5">
        <v>6.8668991950908323E-2</v>
      </c>
      <c r="M5">
        <v>0.25724505010123033</v>
      </c>
      <c r="N5">
        <v>0.25725765755892321</v>
      </c>
    </row>
    <row r="6" spans="1:14">
      <c r="A6" s="3">
        <v>2</v>
      </c>
      <c r="B6" s="3">
        <v>8.3844271204160607E-3</v>
      </c>
      <c r="C6">
        <v>1.43833259385061</v>
      </c>
      <c r="D6" s="3">
        <v>0.95373421552163296</v>
      </c>
      <c r="E6" s="1">
        <v>8.9828870619567142E-3</v>
      </c>
      <c r="F6">
        <f t="shared" si="0"/>
        <v>-2.0765266059191578</v>
      </c>
      <c r="G6">
        <f t="shared" si="1"/>
        <v>-2.0572636631905481E-2</v>
      </c>
      <c r="H6">
        <f t="shared" si="2"/>
        <v>-2.0465840604856491</v>
      </c>
      <c r="J6">
        <v>0.19873830969720532</v>
      </c>
      <c r="K6">
        <v>0.22911591469090045</v>
      </c>
      <c r="L6">
        <v>6.8925042435537348E-2</v>
      </c>
      <c r="M6">
        <v>0.26236597218414098</v>
      </c>
      <c r="N6">
        <v>0.26238073153365438</v>
      </c>
    </row>
    <row r="7" spans="1:14">
      <c r="A7" s="3">
        <v>3</v>
      </c>
      <c r="B7" s="3">
        <v>2.0476332186047802E-3</v>
      </c>
      <c r="C7">
        <v>1.34355516026668</v>
      </c>
      <c r="D7" s="3">
        <v>2.8647821531389601</v>
      </c>
      <c r="E7" s="1">
        <v>7.3275033838887419E-3</v>
      </c>
      <c r="F7">
        <f t="shared" si="0"/>
        <v>-2.6887478335368487</v>
      </c>
      <c r="G7">
        <f t="shared" si="1"/>
        <v>0.45709160246858693</v>
      </c>
      <c r="H7">
        <f t="shared" si="2"/>
        <v>-2.1350439723294627</v>
      </c>
      <c r="J7">
        <v>0.21501923561299635</v>
      </c>
      <c r="K7">
        <v>0.24346252258664514</v>
      </c>
      <c r="L7">
        <v>6.6800000000021689E-2</v>
      </c>
      <c r="M7">
        <v>0.24808600448992241</v>
      </c>
      <c r="N7">
        <v>0.24809617258936964</v>
      </c>
    </row>
    <row r="8" spans="1:14">
      <c r="A8" s="3">
        <v>4</v>
      </c>
      <c r="B8" s="3">
        <v>2.89008834527247E-2</v>
      </c>
      <c r="C8">
        <v>1.03848855390745</v>
      </c>
      <c r="D8" s="3">
        <v>0.62256145208366198</v>
      </c>
      <c r="E8" s="1">
        <v>0.9371699416853887</v>
      </c>
      <c r="F8">
        <f t="shared" si="0"/>
        <v>-1.5390888813687433</v>
      </c>
      <c r="G8">
        <f t="shared" si="1"/>
        <v>-0.20581777357582132</v>
      </c>
      <c r="H8">
        <f t="shared" si="2"/>
        <v>-2.8181649193208678E-2</v>
      </c>
      <c r="J8">
        <v>0.36388013469857206</v>
      </c>
      <c r="K8">
        <v>0.43071609812188921</v>
      </c>
      <c r="L8">
        <v>8.0301768603186774E-2</v>
      </c>
      <c r="M8">
        <v>0.32959678585118918</v>
      </c>
      <c r="N8">
        <v>0.32960357279747537</v>
      </c>
    </row>
    <row r="9" spans="1:14">
      <c r="A9" s="3">
        <v>5</v>
      </c>
      <c r="B9" s="3">
        <v>4.8569927732920501E-2</v>
      </c>
      <c r="C9">
        <v>1.02888748081717</v>
      </c>
      <c r="D9" s="3">
        <v>1.94966304282682</v>
      </c>
      <c r="E9" s="1">
        <v>2.9307771596944248</v>
      </c>
      <c r="F9">
        <f t="shared" si="0"/>
        <v>-1.3136325427122058</v>
      </c>
      <c r="G9">
        <f t="shared" si="1"/>
        <v>0.28995955942100055</v>
      </c>
      <c r="H9">
        <f t="shared" si="2"/>
        <v>0.46698279831076195</v>
      </c>
      <c r="J9">
        <v>0.37412477960905088</v>
      </c>
      <c r="K9">
        <v>0.44330528938290353</v>
      </c>
      <c r="L9">
        <v>8.6329135410388877E-2</v>
      </c>
      <c r="M9">
        <v>0.32850533044954205</v>
      </c>
      <c r="N9">
        <v>0.32851025570826325</v>
      </c>
    </row>
    <row r="10" spans="1:14">
      <c r="A10" s="3">
        <v>6</v>
      </c>
      <c r="B10" s="3">
        <v>1.8834232702045E-3</v>
      </c>
      <c r="C10">
        <v>1.0852082444853799</v>
      </c>
      <c r="D10" s="3">
        <v>0.55540905179495603</v>
      </c>
      <c r="E10" s="1">
        <v>1.1387933215379255E-2</v>
      </c>
      <c r="F10">
        <f t="shared" si="0"/>
        <v>-2.7250520680572428</v>
      </c>
      <c r="G10">
        <f t="shared" si="1"/>
        <v>-0.25538704660130573</v>
      </c>
      <c r="H10">
        <f t="shared" si="2"/>
        <v>-1.9435550884408985</v>
      </c>
      <c r="J10">
        <v>0.33926972293706475</v>
      </c>
      <c r="K10">
        <v>0.39531642939274203</v>
      </c>
      <c r="L10">
        <v>6.9854257241422232E-2</v>
      </c>
      <c r="M10">
        <v>0.27152632645223529</v>
      </c>
      <c r="N10">
        <v>0.2715408092863828</v>
      </c>
    </row>
    <row r="11" spans="1:14">
      <c r="A11" s="3">
        <v>7</v>
      </c>
      <c r="B11" s="3">
        <v>1.5117221446602399E-2</v>
      </c>
      <c r="C11">
        <v>1.3800396235689001</v>
      </c>
      <c r="D11" s="3">
        <v>10.2069521431336</v>
      </c>
      <c r="E11" s="1">
        <v>1.5791937640311515E-2</v>
      </c>
      <c r="F11">
        <f t="shared" si="0"/>
        <v>-1.8205280250582558</v>
      </c>
      <c r="G11">
        <f t="shared" si="1"/>
        <v>1.0088960785191787</v>
      </c>
      <c r="H11">
        <f t="shared" si="2"/>
        <v>-1.8015645796264441</v>
      </c>
      <c r="J11">
        <v>0.21389729507748431</v>
      </c>
      <c r="K11">
        <v>0.24907748179378753</v>
      </c>
      <c r="L11">
        <v>7.1611057876571224E-2</v>
      </c>
      <c r="M11">
        <v>0.2429453047144679</v>
      </c>
      <c r="N11">
        <v>0.24294591250070202</v>
      </c>
    </row>
    <row r="12" spans="1:14">
      <c r="A12" s="3">
        <v>8</v>
      </c>
      <c r="B12" s="3">
        <v>4.6667818009387702E-3</v>
      </c>
      <c r="C12">
        <v>1.1027400661556701</v>
      </c>
      <c r="D12" s="3">
        <v>1.8659802288646401</v>
      </c>
      <c r="E12" s="1">
        <v>7.9744666710020885E-3</v>
      </c>
      <c r="F12">
        <f t="shared" si="0"/>
        <v>-2.3309825044209433</v>
      </c>
      <c r="G12">
        <f t="shared" si="1"/>
        <v>0.2709070378346628</v>
      </c>
      <c r="H12">
        <f t="shared" si="2"/>
        <v>-2.0982983527329813</v>
      </c>
      <c r="J12">
        <v>0.31387600887039929</v>
      </c>
      <c r="K12">
        <v>0.36606401467448252</v>
      </c>
      <c r="L12">
        <v>6.8160255708224246E-2</v>
      </c>
      <c r="M12">
        <v>0.25355593002246379</v>
      </c>
      <c r="N12">
        <v>0.25356739308986237</v>
      </c>
    </row>
    <row r="13" spans="1:14">
      <c r="A13" s="3">
        <v>9</v>
      </c>
      <c r="B13" s="3">
        <v>9.7964964470736195E-3</v>
      </c>
      <c r="C13">
        <v>1.8373739132494999</v>
      </c>
      <c r="D13" s="3">
        <v>1.28013744675858</v>
      </c>
      <c r="E13" s="1">
        <v>4.4537250636569797E-2</v>
      </c>
      <c r="F13">
        <f t="shared" si="0"/>
        <v>-2.0089292146904882</v>
      </c>
      <c r="G13">
        <f t="shared" si="1"/>
        <v>0.10725660180735629</v>
      </c>
      <c r="H13">
        <f t="shared" si="2"/>
        <v>-1.351276596242722</v>
      </c>
      <c r="J13">
        <v>0.17150609155121938</v>
      </c>
      <c r="K13">
        <v>0.19571844165800129</v>
      </c>
      <c r="L13">
        <v>7.3973684498718703E-2</v>
      </c>
      <c r="M13">
        <v>0.27805770683898823</v>
      </c>
      <c r="N13">
        <v>0.27805765208347072</v>
      </c>
    </row>
    <row r="14" spans="1:14">
      <c r="A14" s="3">
        <v>10</v>
      </c>
      <c r="B14" s="3">
        <v>9.9633210657044495E-3</v>
      </c>
      <c r="C14">
        <v>1.3102351699485799</v>
      </c>
      <c r="D14" s="3">
        <v>2.3540755093783399</v>
      </c>
      <c r="E14" s="1">
        <v>8.3022736961321456E-3</v>
      </c>
      <c r="F14">
        <f t="shared" si="0"/>
        <v>-2.0015958744177667</v>
      </c>
      <c r="G14">
        <f t="shared" si="1"/>
        <v>0.37182038917028754</v>
      </c>
      <c r="H14">
        <f t="shared" si="2"/>
        <v>-2.0808029535929347</v>
      </c>
      <c r="J14">
        <v>0.2223692520396453</v>
      </c>
      <c r="K14">
        <v>0.25861849641351575</v>
      </c>
      <c r="L14">
        <v>6.8764972896027926E-2</v>
      </c>
      <c r="M14">
        <v>0.25149143349943198</v>
      </c>
      <c r="N14">
        <v>0.25150048458631924</v>
      </c>
    </row>
    <row r="15" spans="1:14">
      <c r="A15" s="3">
        <v>11</v>
      </c>
      <c r="B15" s="3">
        <v>5.8070082301117501E-2</v>
      </c>
      <c r="C15">
        <v>1.88276690114764</v>
      </c>
      <c r="D15" s="3">
        <v>3.3506001044664901</v>
      </c>
      <c r="E15" s="1">
        <v>0.93157549485298596</v>
      </c>
      <c r="F15">
        <f t="shared" si="0"/>
        <v>-1.2360475584527124</v>
      </c>
      <c r="G15">
        <f t="shared" si="1"/>
        <v>0.52512259769887426</v>
      </c>
      <c r="H15">
        <f t="shared" si="2"/>
        <v>-3.0781944128447862E-2</v>
      </c>
      <c r="J15">
        <v>0.17202816076219793</v>
      </c>
      <c r="K15">
        <v>0.16377891365055217</v>
      </c>
      <c r="L15">
        <v>8.136554235339169E-2</v>
      </c>
      <c r="M15">
        <v>0.30415904013580608</v>
      </c>
      <c r="N15">
        <v>0.30416016809944685</v>
      </c>
    </row>
    <row r="16" spans="1:14">
      <c r="A16" s="3">
        <v>12</v>
      </c>
      <c r="B16" s="3">
        <v>4.3010692088414897E-2</v>
      </c>
      <c r="C16">
        <v>1.3902551816219499</v>
      </c>
      <c r="D16" s="3">
        <v>2.2117736146045801</v>
      </c>
      <c r="E16" s="1">
        <v>0.58714162493840016</v>
      </c>
      <c r="F16">
        <f t="shared" si="0"/>
        <v>-1.3664235691231619</v>
      </c>
      <c r="G16">
        <f t="shared" si="1"/>
        <v>0.34474067283180482</v>
      </c>
      <c r="H16">
        <f t="shared" si="2"/>
        <v>-0.23125712956911329</v>
      </c>
      <c r="J16">
        <v>0.21785755899907383</v>
      </c>
      <c r="K16">
        <v>0.24772327109456024</v>
      </c>
      <c r="L16">
        <v>8.1803433170885398E-2</v>
      </c>
      <c r="M16">
        <v>0.30468064392488731</v>
      </c>
      <c r="N16">
        <v>0.30468072058261136</v>
      </c>
    </row>
    <row r="17" spans="1:15">
      <c r="A17" s="3">
        <v>13</v>
      </c>
      <c r="B17" s="3">
        <v>1.39654944236383E-2</v>
      </c>
      <c r="C17">
        <v>1.1933088293774801</v>
      </c>
      <c r="D17" s="3">
        <v>1.3576341443259301</v>
      </c>
      <c r="E17" s="1">
        <v>8.8925705346886187E-3</v>
      </c>
      <c r="F17">
        <f t="shared" si="0"/>
        <v>-1.8549436842625247</v>
      </c>
      <c r="G17">
        <f t="shared" si="1"/>
        <v>0.13278275189791366</v>
      </c>
      <c r="H17">
        <f t="shared" si="2"/>
        <v>-2.0509726813623606</v>
      </c>
      <c r="J17">
        <v>0.26012027049225367</v>
      </c>
      <c r="K17">
        <v>0.3054701582434442</v>
      </c>
      <c r="L17">
        <v>6.9029770574372901E-2</v>
      </c>
      <c r="M17">
        <v>0.2582610222854505</v>
      </c>
      <c r="N17">
        <v>0.25827348737882672</v>
      </c>
    </row>
    <row r="18" spans="1:15">
      <c r="A18" s="3">
        <v>14</v>
      </c>
      <c r="B18" s="3">
        <v>3.7983870720624202E-2</v>
      </c>
      <c r="C18">
        <v>1.3491978848377699</v>
      </c>
      <c r="D18" s="3">
        <v>0.59330802733654497</v>
      </c>
      <c r="E18" s="1">
        <v>0.36590758199641549</v>
      </c>
      <c r="F18">
        <f t="shared" si="0"/>
        <v>-1.420400780858798</v>
      </c>
      <c r="G18">
        <f t="shared" si="1"/>
        <v>-0.22671977570707377</v>
      </c>
      <c r="H18">
        <f t="shared" si="2"/>
        <v>-0.43662859137403898</v>
      </c>
      <c r="J18">
        <v>0.22539552921207065</v>
      </c>
      <c r="K18">
        <v>0.26063990855829061</v>
      </c>
      <c r="L18">
        <v>7.9925168373210023E-2</v>
      </c>
      <c r="M18">
        <v>0.31714846958330417</v>
      </c>
      <c r="N18">
        <v>0.31714871872090727</v>
      </c>
    </row>
    <row r="19" spans="1:15">
      <c r="A19" s="3">
        <v>15</v>
      </c>
      <c r="B19" s="3">
        <v>3.2912857592954502E-2</v>
      </c>
      <c r="C19">
        <v>1.1936751735039799</v>
      </c>
      <c r="D19" s="3">
        <v>0.17792410098731001</v>
      </c>
      <c r="E19" s="1">
        <v>7.1152461951760088E-2</v>
      </c>
      <c r="F19">
        <f t="shared" si="0"/>
        <v>-1.4826344093198824</v>
      </c>
      <c r="G19">
        <f t="shared" si="1"/>
        <v>-0.74976521989326295</v>
      </c>
      <c r="H19">
        <f t="shared" si="2"/>
        <v>-1.1478100682632393</v>
      </c>
      <c r="J19">
        <v>0.26595858292723074</v>
      </c>
      <c r="K19">
        <v>0.31416379291463986</v>
      </c>
      <c r="L19">
        <v>7.4558547336150943E-2</v>
      </c>
      <c r="M19">
        <v>0.31072431692494118</v>
      </c>
      <c r="N19">
        <v>0.31072413075618244</v>
      </c>
    </row>
    <row r="20" spans="1:15">
      <c r="A20" s="3">
        <v>16</v>
      </c>
      <c r="B20" s="3">
        <v>2.10976628855283E-2</v>
      </c>
      <c r="C20">
        <v>1.7133538795485601</v>
      </c>
      <c r="D20" s="3">
        <v>7.2607826173866696</v>
      </c>
      <c r="E20" s="1">
        <v>0.47588233105183869</v>
      </c>
      <c r="F20">
        <f t="shared" si="0"/>
        <v>-1.6757656514385704</v>
      </c>
      <c r="G20">
        <f t="shared" si="1"/>
        <v>0.86098343448716796</v>
      </c>
      <c r="H20">
        <f t="shared" si="2"/>
        <v>-0.32250041974240706</v>
      </c>
      <c r="J20">
        <v>0.18313199912390626</v>
      </c>
      <c r="K20">
        <v>0.20697908065488074</v>
      </c>
      <c r="L20">
        <v>8.1445477194324448E-2</v>
      </c>
      <c r="M20">
        <v>0.28576010513060546</v>
      </c>
      <c r="N20">
        <v>0.28575987515743606</v>
      </c>
    </row>
    <row r="21" spans="1:15">
      <c r="A21" s="3">
        <v>17</v>
      </c>
      <c r="B21" s="3">
        <v>4.8946213268229899E-2</v>
      </c>
      <c r="C21">
        <v>1.0661601129102201</v>
      </c>
      <c r="D21" s="3">
        <v>0.46168201234610501</v>
      </c>
      <c r="E21" s="1">
        <v>0.63146524142391181</v>
      </c>
      <c r="F21">
        <f t="shared" si="0"/>
        <v>-1.3102809018246075</v>
      </c>
      <c r="G21">
        <f t="shared" si="1"/>
        <v>-0.33565704572394656</v>
      </c>
      <c r="H21">
        <f t="shared" si="2"/>
        <v>-0.19965054989605491</v>
      </c>
      <c r="J21">
        <v>0.33905891693588402</v>
      </c>
      <c r="K21">
        <v>0.4027551579696671</v>
      </c>
      <c r="L21">
        <v>7.9103986201609355E-2</v>
      </c>
      <c r="M21">
        <v>0.32860697311505394</v>
      </c>
      <c r="N21">
        <v>0.32861395718120023</v>
      </c>
    </row>
    <row r="22" spans="1:15">
      <c r="A22" s="3">
        <v>18</v>
      </c>
      <c r="B22" s="3">
        <v>4.0779314847875997E-3</v>
      </c>
      <c r="C22">
        <v>1.4662947936778199</v>
      </c>
      <c r="D22" s="3">
        <v>3.4821546671695098</v>
      </c>
      <c r="E22" s="1">
        <v>7.2761537897649076E-3</v>
      </c>
      <c r="F22">
        <f t="shared" si="0"/>
        <v>-2.3895600752789776</v>
      </c>
      <c r="G22">
        <f t="shared" si="1"/>
        <v>0.54184805730585439</v>
      </c>
      <c r="H22">
        <f t="shared" si="2"/>
        <v>-2.1380981302049773</v>
      </c>
      <c r="J22">
        <v>0.18800968625088699</v>
      </c>
      <c r="K22">
        <v>0.21404795214368405</v>
      </c>
      <c r="L22">
        <v>6.7300000000006133E-2</v>
      </c>
      <c r="M22">
        <v>0.24598660953845874</v>
      </c>
      <c r="N22">
        <v>0.24599588512298076</v>
      </c>
    </row>
    <row r="23" spans="1:15">
      <c r="A23" s="3">
        <v>19</v>
      </c>
      <c r="B23" s="3">
        <v>4.3043315248597003E-2</v>
      </c>
      <c r="C23">
        <v>1.15167711412776</v>
      </c>
      <c r="D23" s="3">
        <v>2.3987271691338798</v>
      </c>
      <c r="E23" s="1">
        <v>0.1607206297089819</v>
      </c>
      <c r="F23">
        <f t="shared" si="0"/>
        <v>-1.366094286163158</v>
      </c>
      <c r="G23">
        <f t="shared" si="1"/>
        <v>0.37998085418798466</v>
      </c>
      <c r="H23">
        <f t="shared" si="2"/>
        <v>-0.793928374675684</v>
      </c>
      <c r="J23">
        <v>0.28489258062749756</v>
      </c>
      <c r="K23">
        <v>0.33747387066747087</v>
      </c>
      <c r="L23">
        <v>7.6198532552157694E-2</v>
      </c>
      <c r="M23">
        <v>0.28605979849966146</v>
      </c>
      <c r="N23">
        <v>0.28605976838413094</v>
      </c>
    </row>
    <row r="24" spans="1:15">
      <c r="A24" s="3">
        <v>20</v>
      </c>
      <c r="B24" s="3">
        <v>0.302100161812281</v>
      </c>
      <c r="C24">
        <v>1.2552382775908399</v>
      </c>
      <c r="D24" s="3">
        <v>0.161261543157355</v>
      </c>
      <c r="E24" s="1">
        <v>1.2171587760088416</v>
      </c>
      <c r="F24">
        <f t="shared" si="0"/>
        <v>-0.51984904210784522</v>
      </c>
      <c r="G24">
        <f t="shared" si="1"/>
        <v>-0.79246918862994764</v>
      </c>
      <c r="H24">
        <f t="shared" si="2"/>
        <v>8.5347234800931232E-2</v>
      </c>
      <c r="J24">
        <v>0.24103568417018204</v>
      </c>
      <c r="K24">
        <v>0.25574724853529179</v>
      </c>
      <c r="L24">
        <v>8.3012990746314214E-2</v>
      </c>
      <c r="M24">
        <v>0.35567836883315601</v>
      </c>
      <c r="N24">
        <v>0.35569227673438114</v>
      </c>
    </row>
    <row r="26" spans="1:15">
      <c r="A26" s="5" t="s">
        <v>8</v>
      </c>
      <c r="B26" s="6">
        <f>AVERAGE(B5:B24)</f>
        <v>3.6987957345817876E-2</v>
      </c>
      <c r="C26" s="6">
        <f t="shared" ref="C26:D26" si="3">AVERAGE(C5:C24)</f>
        <v>1.3430507648863896</v>
      </c>
      <c r="D26" s="6">
        <f t="shared" si="3"/>
        <v>2.2765089705652999</v>
      </c>
      <c r="E26" s="6">
        <f>AVERAGE(E5:E24)</f>
        <v>0.42189614696301947</v>
      </c>
      <c r="F26" s="7"/>
      <c r="G26" s="7"/>
      <c r="H26" s="7"/>
      <c r="I26" s="7"/>
      <c r="J26" s="6">
        <f t="shared" ref="J26:N26" si="4">AVERAGE(J5:J24)</f>
        <v>0.24824287603351064</v>
      </c>
      <c r="K26" s="6">
        <f t="shared" si="4"/>
        <v>0.28591759335815614</v>
      </c>
      <c r="L26" s="6">
        <f t="shared" si="4"/>
        <v>7.4856630756171508E-2</v>
      </c>
      <c r="M26" s="6">
        <f t="shared" si="4"/>
        <v>0.28602205962874694</v>
      </c>
      <c r="N26" s="15">
        <f t="shared" si="4"/>
        <v>0.28602848149262633</v>
      </c>
    </row>
    <row r="27" spans="1:15">
      <c r="A27" s="8" t="s">
        <v>9</v>
      </c>
      <c r="B27" s="9"/>
      <c r="C27" s="9"/>
      <c r="D27" s="9"/>
      <c r="E27" s="9"/>
      <c r="F27" s="10">
        <f>10^AVERAGE(F5:F24)</f>
        <v>1.6964164201169408E-2</v>
      </c>
      <c r="G27" s="10">
        <f t="shared" ref="G27:H27" si="5">10^AVERAGE(G5:G24)</f>
        <v>1.3895695991928634</v>
      </c>
      <c r="H27" s="10">
        <f t="shared" si="5"/>
        <v>7.6249573511603747E-2</v>
      </c>
      <c r="I27" s="9"/>
      <c r="J27" s="9"/>
      <c r="K27" s="9"/>
      <c r="L27" s="9"/>
      <c r="M27" s="9"/>
      <c r="N27" s="12"/>
    </row>
    <row r="28" spans="1:15">
      <c r="A28" s="8" t="s">
        <v>13</v>
      </c>
      <c r="B28" s="11">
        <f>MAX(B5:B24)</f>
        <v>0.302100161812281</v>
      </c>
      <c r="C28" s="11">
        <f t="shared" ref="C28:E28" si="6">MAX(C5:C24)</f>
        <v>1.88276690114764</v>
      </c>
      <c r="D28" s="11">
        <f t="shared" si="6"/>
        <v>10.2069521431336</v>
      </c>
      <c r="E28" s="11">
        <f t="shared" si="6"/>
        <v>2.9307771596944248</v>
      </c>
      <c r="F28" s="9"/>
      <c r="G28" s="9"/>
      <c r="H28" s="9"/>
      <c r="I28" s="9"/>
      <c r="J28" s="11">
        <f t="shared" ref="J28:N28" si="7">MAX(J5:J24)</f>
        <v>0.37412477960905088</v>
      </c>
      <c r="K28" s="11">
        <f t="shared" si="7"/>
        <v>0.44330528938290353</v>
      </c>
      <c r="L28" s="11">
        <f t="shared" si="7"/>
        <v>8.6329135410388877E-2</v>
      </c>
      <c r="M28" s="11">
        <f t="shared" si="7"/>
        <v>0.35567836883315601</v>
      </c>
      <c r="N28" s="16">
        <f t="shared" si="7"/>
        <v>0.35569227673438114</v>
      </c>
    </row>
    <row r="29" spans="1:15">
      <c r="A29" s="13" t="s">
        <v>14</v>
      </c>
      <c r="B29" s="14">
        <f>MIN(B5:B24)</f>
        <v>1.8834232702045E-3</v>
      </c>
      <c r="C29" s="14">
        <f t="shared" ref="C29:E29" si="8">MIN(C5:C24)</f>
        <v>1.02888748081717</v>
      </c>
      <c r="D29" s="14">
        <f t="shared" si="8"/>
        <v>0.161261543157355</v>
      </c>
      <c r="E29" s="14">
        <f t="shared" si="8"/>
        <v>7.2761537897649076E-3</v>
      </c>
      <c r="F29" s="4"/>
      <c r="G29" s="4"/>
      <c r="H29" s="4"/>
      <c r="I29" s="4"/>
      <c r="J29" s="14">
        <f t="shared" ref="J29:N29" si="9">MIN(J5:J24)</f>
        <v>0.17150609155121938</v>
      </c>
      <c r="K29" s="14">
        <f t="shared" si="9"/>
        <v>0.16377891365055217</v>
      </c>
      <c r="L29" s="14">
        <f t="shared" si="9"/>
        <v>6.6800000000021689E-2</v>
      </c>
      <c r="M29" s="14">
        <f t="shared" si="9"/>
        <v>0.2429453047144679</v>
      </c>
      <c r="N29" s="17">
        <f t="shared" si="9"/>
        <v>0.24294591250070202</v>
      </c>
    </row>
    <row r="30" spans="1:15">
      <c r="A30" s="9"/>
      <c r="B30" s="11"/>
      <c r="C30" s="11"/>
      <c r="D30" s="11"/>
      <c r="E30" s="11"/>
      <c r="F30" s="9"/>
      <c r="G30" s="9"/>
      <c r="H30" s="9"/>
      <c r="I30" s="9"/>
      <c r="J30" s="11"/>
      <c r="K30" s="11"/>
      <c r="L30" s="11"/>
      <c r="M30" s="11"/>
      <c r="N30" s="11"/>
    </row>
    <row r="31" spans="1:15">
      <c r="A31" s="18" t="s">
        <v>28</v>
      </c>
      <c r="H31" t="s">
        <v>27</v>
      </c>
      <c r="O31" t="s">
        <v>26</v>
      </c>
    </row>
    <row r="55" spans="1:15">
      <c r="A55" t="s">
        <v>24</v>
      </c>
      <c r="H55" t="s">
        <v>25</v>
      </c>
      <c r="O55" t="s">
        <v>30</v>
      </c>
    </row>
    <row r="78" spans="1:1">
      <c r="A78" t="s">
        <v>29</v>
      </c>
    </row>
  </sheetData>
  <mergeCells count="2">
    <mergeCell ref="J3:N3"/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H1D params and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dlevitt</dc:creator>
  <cp:lastModifiedBy>vcrogers</cp:lastModifiedBy>
  <dcterms:created xsi:type="dcterms:W3CDTF">2014-08-12T14:24:05Z</dcterms:created>
  <dcterms:modified xsi:type="dcterms:W3CDTF">2014-08-19T15:59:18Z</dcterms:modified>
</cp:coreProperties>
</file>